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inesgroup-my.sharepoint.com/personal/justingaines_gainesgroup_onmicrosoft_com/Documents/Gaines Group/Guides/"/>
    </mc:Choice>
  </mc:AlternateContent>
  <xr:revisionPtr revIDLastSave="57" documentId="8_{A283AEE8-5E13-4C70-BB3F-F0028491E584}" xr6:coauthVersionLast="47" xr6:coauthVersionMax="47" xr10:uidLastSave="{E611F8E9-19B1-4F63-8B09-C05005CBEED5}"/>
  <bookViews>
    <workbookView xWindow="-110" yWindow="-110" windowWidth="19420" windowHeight="10420" xr2:uid="{5BA5062E-3720-48BC-802D-A5E77743E5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9" i="1"/>
  <c r="C17" i="1"/>
  <c r="C10" i="1"/>
  <c r="C11" i="1"/>
  <c r="C5" i="1"/>
  <c r="C7" i="1"/>
  <c r="C8" i="1"/>
  <c r="F7" i="1"/>
  <c r="B5" i="1" s="1"/>
  <c r="G15" i="1"/>
  <c r="B6" i="1" s="1"/>
  <c r="F6" i="1" l="1"/>
  <c r="B7" i="1"/>
  <c r="B8" i="1" l="1"/>
  <c r="B9" i="1"/>
  <c r="C9" i="1" s="1"/>
  <c r="B21" i="1"/>
  <c r="B10" i="1" s="1"/>
  <c r="B11" i="1" s="1"/>
  <c r="B12" i="1" l="1"/>
</calcChain>
</file>

<file path=xl/sharedStrings.xml><?xml version="1.0" encoding="utf-8"?>
<sst xmlns="http://schemas.openxmlformats.org/spreadsheetml/2006/main" count="49" uniqueCount="48">
  <si>
    <t>Payroll Expense Calculator</t>
  </si>
  <si>
    <t>Total Hrs</t>
  </si>
  <si>
    <t>Avg Hr Rate</t>
  </si>
  <si>
    <t>Taxes</t>
  </si>
  <si>
    <t>Other Benefits</t>
  </si>
  <si>
    <t>Total Hours Calculation</t>
  </si>
  <si>
    <t># of Employees</t>
  </si>
  <si>
    <t>Avg Hrs Per Employee</t>
  </si>
  <si>
    <t>Total Payroll Hours</t>
  </si>
  <si>
    <t>Avg Hourly Rate Calculation</t>
  </si>
  <si>
    <t>Employee Rate Tier 1</t>
  </si>
  <si>
    <t>Employee Rate Tier 2</t>
  </si>
  <si>
    <t>Employee Rate Tier 3</t>
  </si>
  <si>
    <t>Employee Rate Tier 4</t>
  </si>
  <si>
    <t>Tier</t>
  </si>
  <si>
    <t>Rate</t>
  </si>
  <si>
    <t>Weighted Avg Hourly Rate</t>
  </si>
  <si>
    <t>--</t>
  </si>
  <si>
    <t>Total Payroll Weekly</t>
  </si>
  <si>
    <t>Social Security Tax Rate Employer Portion</t>
  </si>
  <si>
    <t>Employer Paid Taxes</t>
  </si>
  <si>
    <t>Medicare Tax</t>
  </si>
  <si>
    <t>Workers Comp</t>
  </si>
  <si>
    <t>Type of Insrance</t>
  </si>
  <si>
    <t>*You can get this rate number from your insurance agent</t>
  </si>
  <si>
    <t>Rate*</t>
  </si>
  <si>
    <t>Exp Constant*</t>
  </si>
  <si>
    <t>State Assesment*</t>
  </si>
  <si>
    <t>Workers Comp Cost</t>
  </si>
  <si>
    <t>Benfits Offered</t>
  </si>
  <si>
    <t>Type</t>
  </si>
  <si>
    <t>Cost Monthly</t>
  </si>
  <si>
    <t>Health Insurance</t>
  </si>
  <si>
    <t>Dental/Vision Insurance</t>
  </si>
  <si>
    <t>401K Match</t>
  </si>
  <si>
    <t>Other</t>
  </si>
  <si>
    <t>Total</t>
  </si>
  <si>
    <r>
      <t xml:space="preserve">Total Payroll Expense </t>
    </r>
    <r>
      <rPr>
        <b/>
        <sz val="11"/>
        <color theme="1"/>
        <rFont val="Calibri"/>
        <family val="2"/>
        <scheme val="minor"/>
      </rPr>
      <t>Weekly</t>
    </r>
  </si>
  <si>
    <r>
      <t>Total Payroll Expense</t>
    </r>
    <r>
      <rPr>
        <b/>
        <sz val="11"/>
        <color theme="1"/>
        <rFont val="Calibri"/>
        <family val="2"/>
        <scheme val="minor"/>
      </rPr>
      <t xml:space="preserve"> Annual</t>
    </r>
  </si>
  <si>
    <t>Only alter Gray highlighted cells - all other cells will update accordingly via formulas.</t>
  </si>
  <si>
    <t>Total Weekly Hrs</t>
  </si>
  <si>
    <t>FUTA Max Per Employee Annual</t>
  </si>
  <si>
    <t>Annual #s</t>
  </si>
  <si>
    <t>Annual cost</t>
  </si>
  <si>
    <t>Numbers are ment to be estimates and actual expense may vary from numbers given</t>
  </si>
  <si>
    <t>https://gusto.com/r/justin9775e301</t>
  </si>
  <si>
    <t>Payroll Provider we use (Referral link will get you $100 of account setup!)</t>
  </si>
  <si>
    <t>Gusto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</si>
</sst>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6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4" xfId="0" applyBorder="1"/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4" fontId="0" fillId="2" borderId="0" xfId="1" applyFont="1" applyFill="1" applyBorder="1"/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64" fontId="0" fillId="2" borderId="4" xfId="2" applyNumberFormat="1" applyFont="1" applyFill="1" applyBorder="1"/>
    <xf numFmtId="10" fontId="0" fillId="2" borderId="4" xfId="2" applyNumberFormat="1" applyFont="1" applyFill="1" applyBorder="1"/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44" fontId="0" fillId="2" borderId="6" xfId="1" applyFont="1" applyFill="1" applyBorder="1"/>
    <xf numFmtId="0" fontId="0" fillId="5" borderId="8" xfId="0" applyFill="1" applyBorder="1" applyAlignment="1">
      <alignment horizontal="center"/>
    </xf>
    <xf numFmtId="165" fontId="0" fillId="2" borderId="10" xfId="2" applyNumberFormat="1" applyFont="1" applyFill="1" applyBorder="1"/>
    <xf numFmtId="0" fontId="0" fillId="2" borderId="10" xfId="0" applyFill="1" applyBorder="1"/>
    <xf numFmtId="9" fontId="0" fillId="2" borderId="6" xfId="2" applyFont="1" applyFill="1" applyBorder="1"/>
    <xf numFmtId="0" fontId="0" fillId="6" borderId="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4" fontId="0" fillId="0" borderId="0" xfId="0" applyNumberFormat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44" fontId="0" fillId="8" borderId="4" xfId="1" applyFont="1" applyFill="1" applyBorder="1"/>
    <xf numFmtId="9" fontId="0" fillId="8" borderId="4" xfId="2" applyFont="1" applyFill="1" applyBorder="1"/>
    <xf numFmtId="44" fontId="0" fillId="0" borderId="6" xfId="0" applyNumberFormat="1" applyBorder="1"/>
    <xf numFmtId="44" fontId="0" fillId="0" borderId="6" xfId="1" applyFont="1" applyBorder="1"/>
    <xf numFmtId="44" fontId="0" fillId="0" borderId="13" xfId="1" applyFont="1" applyBorder="1"/>
    <xf numFmtId="0" fontId="0" fillId="4" borderId="12" xfId="0" applyFill="1" applyBorder="1"/>
    <xf numFmtId="0" fontId="0" fillId="0" borderId="12" xfId="0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0" borderId="14" xfId="0" applyBorder="1"/>
    <xf numFmtId="44" fontId="0" fillId="0" borderId="15" xfId="1" applyFont="1" applyBorder="1"/>
    <xf numFmtId="0" fontId="0" fillId="3" borderId="16" xfId="0" applyFill="1" applyBorder="1"/>
    <xf numFmtId="44" fontId="0" fillId="0" borderId="17" xfId="1" applyFont="1" applyBorder="1"/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0" fillId="0" borderId="10" xfId="0" quotePrefix="1" applyBorder="1"/>
    <xf numFmtId="0" fontId="0" fillId="0" borderId="4" xfId="0" applyFill="1" applyBorder="1"/>
    <xf numFmtId="0" fontId="5" fillId="9" borderId="2" xfId="0" applyFont="1" applyFill="1" applyBorder="1" applyAlignment="1">
      <alignment horizontal="center"/>
    </xf>
    <xf numFmtId="44" fontId="0" fillId="0" borderId="4" xfId="0" applyNumberFormat="1" applyBorder="1"/>
    <xf numFmtId="44" fontId="0" fillId="10" borderId="6" xfId="1" applyFont="1" applyFill="1" applyBorder="1"/>
    <xf numFmtId="44" fontId="0" fillId="10" borderId="4" xfId="0" applyNumberFormat="1" applyFill="1" applyBorder="1"/>
    <xf numFmtId="0" fontId="0" fillId="0" borderId="4" xfId="1" applyNumberFormat="1" applyFont="1" applyBorder="1"/>
    <xf numFmtId="0" fontId="0" fillId="7" borderId="9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3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usto.com/r/justin9775e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FDB9-BA00-4853-A5BF-56B5C358FB14}">
  <dimension ref="A1:M24"/>
  <sheetViews>
    <sheetView tabSelected="1" zoomScale="80" zoomScaleNormal="80" workbookViewId="0">
      <selection activeCell="H5" sqref="H5"/>
    </sheetView>
  </sheetViews>
  <sheetFormatPr defaultRowHeight="14.5" x14ac:dyDescent="0.35"/>
  <cols>
    <col min="1" max="1" width="25.1796875" bestFit="1" customWidth="1"/>
    <col min="2" max="2" width="12.08984375" bestFit="1" customWidth="1"/>
    <col min="3" max="3" width="12.08984375" customWidth="1"/>
    <col min="4" max="4" width="16" bestFit="1" customWidth="1"/>
    <col min="5" max="5" width="25.81640625" customWidth="1"/>
    <col min="6" max="6" width="10.6328125" customWidth="1"/>
    <col min="7" max="7" width="14.90625" bestFit="1" customWidth="1"/>
    <col min="8" max="8" width="15.54296875" bestFit="1" customWidth="1"/>
    <col min="9" max="9" width="29.26953125" customWidth="1"/>
    <col min="13" max="13" width="7.81640625" customWidth="1"/>
  </cols>
  <sheetData>
    <row r="1" spans="1:13" ht="21" x14ac:dyDescent="0.5">
      <c r="A1" s="58" t="s">
        <v>39</v>
      </c>
      <c r="B1" s="58"/>
      <c r="C1" s="58"/>
      <c r="D1" s="58"/>
      <c r="E1" s="58"/>
      <c r="F1" s="58"/>
      <c r="G1" s="58"/>
      <c r="I1" t="s">
        <v>46</v>
      </c>
    </row>
    <row r="2" spans="1:13" x14ac:dyDescent="0.35">
      <c r="A2" t="s">
        <v>44</v>
      </c>
      <c r="I2" t="s">
        <v>47</v>
      </c>
      <c r="J2" s="59" t="s">
        <v>45</v>
      </c>
      <c r="K2" s="1"/>
      <c r="L2" s="1"/>
      <c r="M2" s="1"/>
    </row>
    <row r="3" spans="1:13" ht="15" thickBot="1" x14ac:dyDescent="0.4"/>
    <row r="4" spans="1:13" ht="21.5" thickBot="1" x14ac:dyDescent="0.55000000000000004">
      <c r="A4" s="48" t="s">
        <v>0</v>
      </c>
      <c r="B4" s="49"/>
      <c r="C4" s="52" t="s">
        <v>42</v>
      </c>
      <c r="D4" s="8"/>
      <c r="E4" s="6" t="s">
        <v>5</v>
      </c>
      <c r="F4" s="7"/>
    </row>
    <row r="5" spans="1:13" x14ac:dyDescent="0.35">
      <c r="A5" s="46" t="s">
        <v>1</v>
      </c>
      <c r="B5" s="47">
        <f>F7</f>
        <v>20</v>
      </c>
      <c r="C5" s="56">
        <f t="shared" ref="C5:C11" si="0">B5*52</f>
        <v>1040</v>
      </c>
      <c r="E5" s="2" t="s">
        <v>6</v>
      </c>
      <c r="F5" s="3">
        <v>1</v>
      </c>
    </row>
    <row r="6" spans="1:13" x14ac:dyDescent="0.35">
      <c r="A6" s="39" t="s">
        <v>2</v>
      </c>
      <c r="B6" s="38">
        <f>G15</f>
        <v>20</v>
      </c>
      <c r="C6" s="55"/>
      <c r="E6" s="2" t="s">
        <v>7</v>
      </c>
      <c r="F6" s="51">
        <f>F7/F5</f>
        <v>20</v>
      </c>
    </row>
    <row r="7" spans="1:13" ht="15" thickBot="1" x14ac:dyDescent="0.4">
      <c r="A7" s="40" t="s">
        <v>18</v>
      </c>
      <c r="B7" s="38">
        <f>B5*B6</f>
        <v>400</v>
      </c>
      <c r="C7" s="53">
        <f t="shared" si="0"/>
        <v>20800</v>
      </c>
      <c r="E7" s="4" t="s">
        <v>8</v>
      </c>
      <c r="F7" s="5">
        <f>SUM(G11:G14)</f>
        <v>20</v>
      </c>
    </row>
    <row r="8" spans="1:13" ht="15" thickBot="1" x14ac:dyDescent="0.4">
      <c r="A8" s="41" t="s">
        <v>3</v>
      </c>
      <c r="B8" s="38">
        <f>(B7*G18)+(B7*G19)+(G20/52)</f>
        <v>38.676923076923075</v>
      </c>
      <c r="C8" s="53">
        <f t="shared" si="0"/>
        <v>2011.1999999999998</v>
      </c>
    </row>
    <row r="9" spans="1:13" ht="15" thickBot="1" x14ac:dyDescent="0.4">
      <c r="A9" s="42" t="s">
        <v>22</v>
      </c>
      <c r="B9" s="38">
        <f>(B7*F24)+(B7*F24*H24)+(G24/52)</f>
        <v>30.769113846153846</v>
      </c>
      <c r="C9" s="53">
        <f>B9*52</f>
        <v>1599.9939200000001</v>
      </c>
      <c r="E9" s="11" t="s">
        <v>9</v>
      </c>
      <c r="F9" s="12"/>
      <c r="G9" s="13"/>
    </row>
    <row r="10" spans="1:13" x14ac:dyDescent="0.35">
      <c r="A10" s="43" t="s">
        <v>4</v>
      </c>
      <c r="B10" s="38">
        <f>B21/4</f>
        <v>0</v>
      </c>
      <c r="C10" s="53">
        <f t="shared" si="0"/>
        <v>0</v>
      </c>
      <c r="E10" s="2" t="s">
        <v>14</v>
      </c>
      <c r="F10" s="9" t="s">
        <v>15</v>
      </c>
      <c r="G10" s="10" t="s">
        <v>40</v>
      </c>
    </row>
    <row r="11" spans="1:13" x14ac:dyDescent="0.35">
      <c r="A11" s="40" t="s">
        <v>37</v>
      </c>
      <c r="B11" s="38">
        <f>B7+B8+B9+B10</f>
        <v>469.44603692307692</v>
      </c>
      <c r="C11" s="53">
        <f t="shared" si="0"/>
        <v>24411.193919999998</v>
      </c>
      <c r="D11" s="31"/>
      <c r="E11" s="2" t="s">
        <v>10</v>
      </c>
      <c r="F11" s="14">
        <v>18</v>
      </c>
      <c r="G11" s="3">
        <v>0</v>
      </c>
    </row>
    <row r="12" spans="1:13" ht="15" thickBot="1" x14ac:dyDescent="0.4">
      <c r="A12" s="44" t="s">
        <v>38</v>
      </c>
      <c r="B12" s="45">
        <f>B11*52</f>
        <v>24411.193919999998</v>
      </c>
      <c r="C12" s="54"/>
      <c r="E12" s="2" t="s">
        <v>11</v>
      </c>
      <c r="F12" s="14">
        <v>20</v>
      </c>
      <c r="G12" s="3">
        <v>20</v>
      </c>
    </row>
    <row r="13" spans="1:13" x14ac:dyDescent="0.35">
      <c r="E13" s="2" t="s">
        <v>12</v>
      </c>
      <c r="F13" s="14">
        <v>25</v>
      </c>
      <c r="G13" s="3">
        <v>0</v>
      </c>
    </row>
    <row r="14" spans="1:13" ht="15" thickBot="1" x14ac:dyDescent="0.4">
      <c r="E14" s="2" t="s">
        <v>13</v>
      </c>
      <c r="F14" s="14">
        <v>30</v>
      </c>
      <c r="G14" s="3">
        <v>0</v>
      </c>
    </row>
    <row r="15" spans="1:13" ht="15" thickBot="1" x14ac:dyDescent="0.4">
      <c r="A15" s="32" t="s">
        <v>29</v>
      </c>
      <c r="B15" s="57"/>
      <c r="C15" s="33"/>
      <c r="E15" s="4" t="s">
        <v>16</v>
      </c>
      <c r="F15" s="50" t="s">
        <v>17</v>
      </c>
      <c r="G15" s="37">
        <f>((G11*F11)+(G12*F12)+(G13*F13)+(G14*F14))/(SUM(G11:G14))</f>
        <v>20</v>
      </c>
    </row>
    <row r="16" spans="1:13" ht="15" thickBot="1" x14ac:dyDescent="0.4">
      <c r="A16" s="2" t="s">
        <v>30</v>
      </c>
      <c r="B16" s="10" t="s">
        <v>31</v>
      </c>
      <c r="C16" s="10" t="s">
        <v>43</v>
      </c>
    </row>
    <row r="17" spans="1:9" ht="15" thickBot="1" x14ac:dyDescent="0.4">
      <c r="A17" s="2" t="s">
        <v>32</v>
      </c>
      <c r="B17" s="34">
        <v>0</v>
      </c>
      <c r="C17" s="53">
        <f>B17*4</f>
        <v>0</v>
      </c>
      <c r="E17" s="15" t="s">
        <v>20</v>
      </c>
      <c r="F17" s="16"/>
      <c r="G17" s="24"/>
    </row>
    <row r="18" spans="1:9" x14ac:dyDescent="0.35">
      <c r="A18" s="2" t="s">
        <v>33</v>
      </c>
      <c r="B18" s="34">
        <v>0</v>
      </c>
      <c r="C18" s="10"/>
      <c r="E18" s="18" t="s">
        <v>19</v>
      </c>
      <c r="F18" s="17"/>
      <c r="G18" s="19">
        <v>6.2E-2</v>
      </c>
    </row>
    <row r="19" spans="1:9" x14ac:dyDescent="0.35">
      <c r="A19" s="2" t="s">
        <v>34</v>
      </c>
      <c r="B19" s="35">
        <v>0</v>
      </c>
      <c r="C19" s="55">
        <f>B19*4</f>
        <v>0</v>
      </c>
      <c r="E19" s="18" t="s">
        <v>21</v>
      </c>
      <c r="F19" s="17"/>
      <c r="G19" s="20">
        <v>1.4500000000000001E-2</v>
      </c>
    </row>
    <row r="20" spans="1:9" ht="15" thickBot="1" x14ac:dyDescent="0.4">
      <c r="A20" s="2" t="s">
        <v>35</v>
      </c>
      <c r="B20" s="34">
        <v>0</v>
      </c>
      <c r="C20" s="10"/>
      <c r="E20" s="21" t="s">
        <v>41</v>
      </c>
      <c r="F20" s="22"/>
      <c r="G20" s="23">
        <v>420</v>
      </c>
    </row>
    <row r="21" spans="1:9" ht="15" thickBot="1" x14ac:dyDescent="0.4">
      <c r="A21" s="4" t="s">
        <v>36</v>
      </c>
      <c r="B21" s="36">
        <f>B17+B18+B20+(B19*B7*4)</f>
        <v>0</v>
      </c>
      <c r="C21" s="36">
        <f>C20+C18+C17</f>
        <v>0</v>
      </c>
    </row>
    <row r="22" spans="1:9" ht="15" thickBot="1" x14ac:dyDescent="0.4">
      <c r="E22" s="28" t="s">
        <v>28</v>
      </c>
      <c r="F22" s="29"/>
      <c r="G22" s="29"/>
      <c r="H22" s="30"/>
      <c r="I22" t="s">
        <v>24</v>
      </c>
    </row>
    <row r="23" spans="1:9" x14ac:dyDescent="0.35">
      <c r="E23" s="2" t="s">
        <v>23</v>
      </c>
      <c r="F23" s="9" t="s">
        <v>25</v>
      </c>
      <c r="G23" s="9" t="s">
        <v>26</v>
      </c>
      <c r="H23" s="10" t="s">
        <v>27</v>
      </c>
    </row>
    <row r="24" spans="1:9" ht="15" thickBot="1" x14ac:dyDescent="0.4">
      <c r="E24" s="4" t="s">
        <v>22</v>
      </c>
      <c r="F24" s="25">
        <v>6.13E-2</v>
      </c>
      <c r="G24" s="26">
        <v>200</v>
      </c>
      <c r="H24" s="27">
        <v>9.8000000000000004E-2</v>
      </c>
    </row>
  </sheetData>
  <mergeCells count="11">
    <mergeCell ref="J2:M2"/>
    <mergeCell ref="E20:F20"/>
    <mergeCell ref="E17:G17"/>
    <mergeCell ref="E19:F19"/>
    <mergeCell ref="E22:H22"/>
    <mergeCell ref="A15:C15"/>
    <mergeCell ref="E4:F4"/>
    <mergeCell ref="A4:B4"/>
    <mergeCell ref="E9:G9"/>
    <mergeCell ref="E18:F18"/>
    <mergeCell ref="A1:G1"/>
  </mergeCells>
  <phoneticPr fontId="3" type="noConversion"/>
  <hyperlinks>
    <hyperlink ref="J2" r:id="rId1" xr:uid="{F995254B-C873-4C66-B0C7-F5F223FD4625}"/>
  </hyperlinks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l U W V / x M H X W k A A A A 9 g A A A B I A H A B D b 2 5 m a W c v U G F j a 2 F n Z S 5 4 b W w g o h g A K K A U A A A A A A A A A A A A A A A A A A A A A A A A A A A A h Y + 9 D o I w H M R f h X S n H 8 i g p J T B V R I T o n F t S o V G + G N o s b y b g 4 / k K 4 h R 1 M 3 x 7 n 6 X 3 N 2 v N 5 6 N b R N c d G 9 N B y l i m K J A g + p K A 1 W K B n c M l y g T f C v V S V Y 6 m G C w y W h N i m r n z g k h 3 n v s F 7 j r K x J R y s g h 3 x S q 1 q 0 M D V g n Q W n 0 a Z X / W 0 j w / W u M i D B j K x z T G F N O Z p P n B r 5 A N O 1 9 p j 8 m X w + N G 3 o t N I S 7 g p N Z c v L + I B 5 Q S w M E F A A C A A g A o l U W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J V F l c o i k e 4 D g A A A B E A A A A T A B w A R m 9 y b X V s Y X M v U 2 V j d G l v b j E u b S C i G A A o o B Q A A A A A A A A A A A A A A A A A A A A A A A A A A A A r T k 0 u y c z P U w i G 0 I b W A F B L A Q I t A B Q A A g A I A K J V F l f 8 T B 1 1 p A A A A P Y A A A A S A A A A A A A A A A A A A A A A A A A A A A B D b 2 5 m a W c v U G F j a 2 F n Z S 5 4 b W x Q S w E C L Q A U A A I A C A C i V R Z X D 8 r p q 6 Q A A A D p A A A A E w A A A A A A A A A A A A A A A A D w A A A A W 0 N v b n R l b n R f V H l w Z X N d L n h t b F B L A Q I t A B Q A A g A I A K J V F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Z 2 R Z 1 B O F Y S J 7 r M k b N q v j t A A A A A A I A A A A A A B B m A A A A A Q A A I A A A A C t H A s B W v N P b K E 4 7 2 L P W H T c F T k x K L c R B g 0 a G l p 8 Y q 5 4 j A A A A A A 6 A A A A A A g A A I A A A A F n G 3 0 H D M 7 R W D Z V F 1 y S q O U 5 E Z v M x r Z r R Q G f 3 Y D Y 8 v O w 3 U A A A A P v A 6 C j s R / D a D / b k v I 0 A 8 T / h b G + B L / z C 7 f + t F x T L m S V z F o r t m J w f 7 U I m R U Y c 2 t f o E x y 2 N m u + W Z 3 q L h h Q y R / W q 3 B w Y m z n z B r s A D 0 5 A R m f H m O J Q A A A A G 0 X w 1 h j s P i d d 8 4 q T F 0 / l o L Q F p E v 5 8 8 y 8 k m b f j L s Q e i X B I I + Q c 4 D + C s 5 b X B W Q 7 L t E t E a u D x t 6 5 e Q y h x X Z P y f Z g M = < / D a t a M a s h u p > 
</file>

<file path=customXml/itemProps1.xml><?xml version="1.0" encoding="utf-8"?>
<ds:datastoreItem xmlns:ds="http://schemas.openxmlformats.org/officeDocument/2006/customXml" ds:itemID="{F3ACFC47-0123-494E-BD16-5C44A6D861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Gaines</dc:creator>
  <cp:lastModifiedBy>Justin Gaines</cp:lastModifiedBy>
  <dcterms:created xsi:type="dcterms:W3CDTF">2023-08-22T13:28:08Z</dcterms:created>
  <dcterms:modified xsi:type="dcterms:W3CDTF">2023-08-22T14:50:50Z</dcterms:modified>
</cp:coreProperties>
</file>